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<sst xmlns="http://schemas.openxmlformats.org/spreadsheetml/2006/main" count="42" uniqueCount="33">
  <si>
    <t xml:space="preserve">ref</t>
  </si>
  <si>
    <t xml:space="preserve">pomiar</t>
  </si>
  <si>
    <t xml:space="preserve">pomiar skorygowany</t>
  </si>
  <si>
    <t xml:space="preserve">v</t>
  </si>
  <si>
    <t xml:space="preserve">vv</t>
  </si>
  <si>
    <t xml:space="preserve">Lidar</t>
  </si>
  <si>
    <t xml:space="preserve">SD</t>
  </si>
  <si>
    <t xml:space="preserve">e</t>
  </si>
  <si>
    <t xml:space="preserve">z</t>
  </si>
  <si>
    <t xml:space="preserve">n</t>
  </si>
  <si>
    <t xml:space="preserve">srednia</t>
  </si>
  <si>
    <t xml:space="preserve">sd</t>
  </si>
  <si>
    <t xml:space="preserve">Bl syst</t>
  </si>
  <si>
    <t xml:space="preserve">RMS</t>
  </si>
  <si>
    <t xml:space="preserve">rozkład gaussa</t>
  </si>
  <si>
    <t xml:space="preserve">x</t>
  </si>
  <si>
    <t xml:space="preserve">kwantyl</t>
  </si>
  <si>
    <t xml:space="preserve">df r. Gaussa</t>
  </si>
  <si>
    <t xml:space="preserve">F</t>
  </si>
  <si>
    <t xml:space="preserve">wartosc dystrybuanty</t>
  </si>
  <si>
    <t xml:space="preserve">f</t>
  </si>
  <si>
    <t xml:space="preserve">gęstość prawd.</t>
  </si>
  <si>
    <t xml:space="preserve">prawd </t>
  </si>
  <si>
    <t xml:space="preserve">od -1SD do 1SD</t>
  </si>
  <si>
    <t xml:space="preserve">prawdopodobieństwo dwustronne</t>
  </si>
  <si>
    <t xml:space="preserve">w geodezji dla bledow</t>
  </si>
  <si>
    <t xml:space="preserve">prawd</t>
  </si>
  <si>
    <t xml:space="preserve">kawntyl/x</t>
  </si>
  <si>
    <t xml:space="preserve">prawdop. Jednostronne</t>
  </si>
  <si>
    <t xml:space="preserve">reclass DEM</t>
  </si>
  <si>
    <t xml:space="preserve">reclass DEM 95%</t>
  </si>
  <si>
    <t xml:space="preserve">ME</t>
  </si>
  <si>
    <t xml:space="preserve">vale error Idrisi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</si>
</sst>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zcionka tekstu podstawowego"/>
      <family val="0"/>
      <charset val="238"/>
    </font>
    <font>
      <b val="true"/>
      <sz val="11"/>
      <color rgb="FFFF3333"/>
      <name val="Czcionka tekstu podstawowego"/>
      <family val="0"/>
      <charset val="238"/>
    </font>
    <font>
      <b val="true"/>
      <sz val="11"/>
      <color rgb="FFFF0000"/>
      <name val="Czcionka tekstu podstawowego"/>
      <family val="0"/>
      <charset val="238"/>
    </font>
    <font>
      <b val="true"/>
      <sz val="11"/>
      <color rgb="FF000000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66CC"/>
        <bgColor rgb="FFFF99CC"/>
      </patternFill>
    </fill>
    <fill>
      <patternFill patternType="solid">
        <fgColor rgb="FFFFFF00"/>
        <bgColor rgb="FFFFF200"/>
      </patternFill>
    </fill>
    <fill>
      <patternFill patternType="solid">
        <fgColor rgb="FFFF3333"/>
        <bgColor rgb="FFFF3300"/>
      </patternFill>
    </fill>
    <fill>
      <patternFill patternType="solid">
        <fgColor rgb="FFFF3300"/>
        <bgColor rgb="FFFF3333"/>
      </patternFill>
    </fill>
    <fill>
      <patternFill patternType="solid">
        <fgColor rgb="FFFFF200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7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FF3333"/>
      <rgbColor rgb="FFFFFFCC"/>
      <rgbColor rgb="FFCCFFFF"/>
      <rgbColor rgb="FF660066"/>
      <rgbColor rgb="FFFF66CC"/>
      <rgbColor rgb="FF0066CC"/>
      <rgbColor rgb="FFCCCCFF"/>
      <rgbColor rgb="FF000080"/>
      <rgbColor rgb="FFFF00FF"/>
      <rgbColor rgb="FFFFF2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"/>
  <sheetViews>
    <sheetView showFormulas="false" showGridLines="true" showRowColHeaders="true" showZeros="true" rightToLeft="false" tabSelected="true" showOutlineSymbols="true" defaultGridColor="true" view="normal" topLeftCell="A34" colorId="64" zoomScale="100" zoomScaleNormal="100" zoomScalePageLayoutView="100" workbookViewId="0">
      <selection pane="topLeft" activeCell="F43" activeCellId="0" sqref="F43"/>
    </sheetView>
  </sheetViews>
  <sheetFormatPr defaultRowHeight="13.8" zeroHeight="false" outlineLevelRow="0" outlineLevelCol="0"/>
  <cols>
    <col collapsed="false" customWidth="true" hidden="false" outlineLevel="0" max="1" min="1" style="0" width="8.41"/>
    <col collapsed="false" customWidth="true" hidden="false" outlineLevel="0" max="2" min="2" style="1" width="9.65"/>
    <col collapsed="false" customWidth="true" hidden="false" outlineLevel="0" max="3" min="3" style="1" width="8.41"/>
    <col collapsed="false" customWidth="true" hidden="false" outlineLevel="0" max="4" min="4" style="0" width="8.41"/>
    <col collapsed="false" customWidth="true" hidden="false" outlineLevel="0" max="5" min="5" style="0" width="9.65"/>
    <col collapsed="false" customWidth="true" hidden="false" outlineLevel="0" max="1025" min="6" style="0" width="8.41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 t="s">
        <v>2</v>
      </c>
      <c r="D1" s="0" t="s">
        <v>3</v>
      </c>
      <c r="E1" s="0" t="s">
        <v>4</v>
      </c>
      <c r="H1" s="0" t="s">
        <v>3</v>
      </c>
      <c r="I1" s="0" t="s">
        <v>4</v>
      </c>
      <c r="K1" s="0" t="s">
        <v>5</v>
      </c>
    </row>
    <row r="2" customFormat="false" ht="13.8" hidden="false" customHeight="false" outlineLevel="0" collapsed="false">
      <c r="A2" s="0" t="n">
        <v>100</v>
      </c>
      <c r="B2" s="1" t="n">
        <v>98</v>
      </c>
      <c r="C2" s="1" t="n">
        <f aca="false">B2-$B$13</f>
        <v>99.7</v>
      </c>
      <c r="D2" s="1" t="n">
        <f aca="false">B2-$A$2</f>
        <v>-2</v>
      </c>
      <c r="E2" s="0" t="n">
        <f aca="false">D2*D2</f>
        <v>4</v>
      </c>
      <c r="G2" s="1" t="n">
        <f aca="false">B2+1.7</f>
        <v>99.7</v>
      </c>
      <c r="H2" s="1" t="n">
        <f aca="false">G2-$A$2</f>
        <v>-0.299999999999997</v>
      </c>
      <c r="I2" s="0" t="n">
        <f aca="false">H2*H2</f>
        <v>0.0899999999999983</v>
      </c>
      <c r="K2" s="0" t="s">
        <v>6</v>
      </c>
      <c r="L2" s="0" t="n">
        <v>15</v>
      </c>
    </row>
    <row r="3" customFormat="false" ht="13.8" hidden="false" customHeight="false" outlineLevel="0" collapsed="false">
      <c r="B3" s="1" t="n">
        <v>97.5</v>
      </c>
      <c r="C3" s="1" t="n">
        <f aca="false">B3-$B$13</f>
        <v>99.2</v>
      </c>
      <c r="D3" s="1" t="n">
        <f aca="false">B3-$A$2</f>
        <v>-2.5</v>
      </c>
      <c r="E3" s="0" t="n">
        <f aca="false">D3*D3</f>
        <v>6.25</v>
      </c>
      <c r="G3" s="1" t="n">
        <f aca="false">B3+1.7</f>
        <v>99.2</v>
      </c>
      <c r="H3" s="1" t="n">
        <f aca="false">G3-$A$2</f>
        <v>-0.799999999999997</v>
      </c>
      <c r="I3" s="0" t="n">
        <f aca="false">H3*H3</f>
        <v>0.639999999999995</v>
      </c>
      <c r="K3" s="0" t="s">
        <v>7</v>
      </c>
      <c r="L3" s="0" t="n">
        <v>1</v>
      </c>
    </row>
    <row r="4" customFormat="false" ht="13.8" hidden="false" customHeight="false" outlineLevel="0" collapsed="false">
      <c r="B4" s="1" t="n">
        <v>98.5</v>
      </c>
      <c r="C4" s="1" t="n">
        <f aca="false">B4-$B$13</f>
        <v>100.2</v>
      </c>
      <c r="D4" s="1" t="n">
        <f aca="false">B4-$A$2</f>
        <v>-1.5</v>
      </c>
      <c r="E4" s="0" t="n">
        <f aca="false">D4*D4</f>
        <v>2.25</v>
      </c>
      <c r="G4" s="1" t="n">
        <f aca="false">B4+1.7</f>
        <v>100.2</v>
      </c>
      <c r="H4" s="1" t="n">
        <f aca="false">G4-$A$2</f>
        <v>0.200000000000003</v>
      </c>
      <c r="I4" s="0" t="n">
        <f aca="false">H4*H4</f>
        <v>0.0400000000000011</v>
      </c>
      <c r="K4" s="0" t="s">
        <v>8</v>
      </c>
      <c r="L4" s="0" t="n">
        <v>2</v>
      </c>
    </row>
    <row r="5" customFormat="false" ht="13.8" hidden="false" customHeight="false" outlineLevel="0" collapsed="false">
      <c r="B5" s="1" t="n">
        <v>98.9</v>
      </c>
      <c r="C5" s="1" t="n">
        <f aca="false">B5-$B$13</f>
        <v>100.6</v>
      </c>
      <c r="D5" s="1" t="n">
        <f aca="false">B5-$A$2</f>
        <v>-1.09999999999999</v>
      </c>
      <c r="E5" s="0" t="n">
        <f aca="false">D5*D5</f>
        <v>1.20999999999999</v>
      </c>
      <c r="G5" s="1" t="n">
        <f aca="false">B5+1.7</f>
        <v>100.6</v>
      </c>
      <c r="H5" s="1" t="n">
        <f aca="false">G5-$A$2</f>
        <v>0.600000000000009</v>
      </c>
      <c r="I5" s="0" t="n">
        <f aca="false">H5*H5</f>
        <v>0.36000000000001</v>
      </c>
      <c r="K5" s="0" t="s">
        <v>9</v>
      </c>
      <c r="L5" s="0" t="n">
        <f aca="false">L4^2*L2^2/2/L3^2</f>
        <v>450</v>
      </c>
    </row>
    <row r="6" customFormat="false" ht="13.8" hidden="false" customHeight="false" outlineLevel="0" collapsed="false">
      <c r="B6" s="1" t="n">
        <v>99.1</v>
      </c>
      <c r="C6" s="1" t="n">
        <f aca="false">B6-$B$13</f>
        <v>100.8</v>
      </c>
      <c r="D6" s="1" t="n">
        <f aca="false">B6-$A$2</f>
        <v>-0.900000000000006</v>
      </c>
      <c r="E6" s="0" t="n">
        <f aca="false">D6*D6</f>
        <v>0.81000000000001</v>
      </c>
      <c r="G6" s="1" t="n">
        <f aca="false">B6+1.7</f>
        <v>100.8</v>
      </c>
      <c r="H6" s="1" t="n">
        <f aca="false">G6-$A$2</f>
        <v>0.799999999999997</v>
      </c>
      <c r="I6" s="0" t="n">
        <f aca="false">H6*H6</f>
        <v>0.639999999999995</v>
      </c>
    </row>
    <row r="7" customFormat="false" ht="13.8" hidden="false" customHeight="false" outlineLevel="0" collapsed="false">
      <c r="B7" s="1" t="n">
        <v>98.4</v>
      </c>
      <c r="C7" s="1" t="n">
        <f aca="false">B7-$B$13</f>
        <v>100.1</v>
      </c>
      <c r="D7" s="1" t="n">
        <f aca="false">B7-$A$2</f>
        <v>-1.59999999999999</v>
      </c>
      <c r="E7" s="0" t="n">
        <f aca="false">D7*D7</f>
        <v>2.55999999999998</v>
      </c>
      <c r="G7" s="1" t="n">
        <f aca="false">B7+1.7</f>
        <v>100.1</v>
      </c>
      <c r="H7" s="1" t="n">
        <f aca="false">G7-$A$2</f>
        <v>0.100000000000009</v>
      </c>
      <c r="I7" s="0" t="n">
        <f aca="false">H7*H7</f>
        <v>0.0100000000000017</v>
      </c>
    </row>
    <row r="8" customFormat="false" ht="13.8" hidden="false" customHeight="false" outlineLevel="0" collapsed="false">
      <c r="B8" s="1" t="n">
        <v>99.2</v>
      </c>
      <c r="C8" s="1" t="n">
        <f aca="false">B8-$B$13</f>
        <v>100.9</v>
      </c>
      <c r="D8" s="1" t="n">
        <f aca="false">B8-$A$2</f>
        <v>-0.799999999999997</v>
      </c>
      <c r="E8" s="0" t="n">
        <f aca="false">D8*D8</f>
        <v>0.639999999999995</v>
      </c>
      <c r="G8" s="1" t="n">
        <f aca="false">B8+1.7</f>
        <v>100.9</v>
      </c>
      <c r="H8" s="1" t="n">
        <f aca="false">G8-$A$2</f>
        <v>0.900000000000006</v>
      </c>
      <c r="I8" s="0" t="n">
        <f aca="false">H8*H8</f>
        <v>0.81000000000001</v>
      </c>
    </row>
    <row r="9" customFormat="false" ht="13.8" hidden="false" customHeight="false" outlineLevel="0" collapsed="false">
      <c r="B9" s="1" t="n">
        <v>97.6</v>
      </c>
      <c r="C9" s="1" t="n">
        <f aca="false">B9-$B$13</f>
        <v>99.3</v>
      </c>
      <c r="D9" s="1" t="n">
        <f aca="false">B9-$A$2</f>
        <v>-2.40000000000001</v>
      </c>
      <c r="E9" s="0" t="n">
        <f aca="false">D9*D9</f>
        <v>5.76000000000003</v>
      </c>
      <c r="G9" s="1" t="n">
        <f aca="false">B9+1.7</f>
        <v>99.3</v>
      </c>
      <c r="H9" s="1" t="n">
        <f aca="false">G9-$A$2</f>
        <v>-0.700000000000003</v>
      </c>
      <c r="I9" s="0" t="n">
        <f aca="false">H9*H9</f>
        <v>0.490000000000004</v>
      </c>
    </row>
    <row r="10" customFormat="false" ht="13.8" hidden="false" customHeight="false" outlineLevel="0" collapsed="false">
      <c r="B10" s="1" t="n">
        <v>97.5</v>
      </c>
      <c r="C10" s="1" t="n">
        <f aca="false">B10-$B$13</f>
        <v>99.2</v>
      </c>
      <c r="D10" s="1" t="n">
        <f aca="false">B10-$A$2</f>
        <v>-2.5</v>
      </c>
      <c r="E10" s="0" t="n">
        <f aca="false">D10*D10</f>
        <v>6.25</v>
      </c>
      <c r="G10" s="1" t="n">
        <f aca="false">B10+1.7</f>
        <v>99.2</v>
      </c>
      <c r="H10" s="1" t="n">
        <f aca="false">G10-$A$2</f>
        <v>-0.799999999999997</v>
      </c>
      <c r="I10" s="0" t="n">
        <f aca="false">H10*H10</f>
        <v>0.639999999999995</v>
      </c>
    </row>
    <row r="11" customFormat="false" ht="13.8" hidden="false" customHeight="false" outlineLevel="0" collapsed="false">
      <c r="A11" s="2" t="s">
        <v>10</v>
      </c>
      <c r="B11" s="3" t="n">
        <f aca="false">AVERAGE(B2:B10)</f>
        <v>98.3</v>
      </c>
      <c r="C11" s="3" t="n">
        <f aca="false">AVERAGE(C2:C10)</f>
        <v>100</v>
      </c>
      <c r="D11" s="4" t="n">
        <f aca="false">AVERAGE(D2:D10)</f>
        <v>-1.7</v>
      </c>
      <c r="G11" s="3" t="n">
        <f aca="false">AVERAGE(G2:G10)</f>
        <v>100</v>
      </c>
      <c r="H11" s="4" t="n">
        <f aca="false">AVERAGE(H2:H10)</f>
        <v>3.15179980879697E-015</v>
      </c>
    </row>
    <row r="12" customFormat="false" ht="13.8" hidden="false" customHeight="false" outlineLevel="0" collapsed="false">
      <c r="A12" s="2" t="s">
        <v>11</v>
      </c>
      <c r="B12" s="3" t="n">
        <f aca="false">STDEV(B2:B10)</f>
        <v>0.681909084848066</v>
      </c>
      <c r="C12" s="3" t="n">
        <f aca="false">STDEV(C2:C10)</f>
        <v>0.681909084849294</v>
      </c>
      <c r="D12" s="3" t="n">
        <f aca="false">STDEV(D2:D10)</f>
        <v>0.681909084849294</v>
      </c>
      <c r="G12" s="5" t="n">
        <f aca="false">STDEV(G2:G10)</f>
        <v>0.681909084850733</v>
      </c>
      <c r="H12" s="3" t="n">
        <f aca="false">STDEV(H2:H10)</f>
        <v>0.681909084849294</v>
      </c>
    </row>
    <row r="13" customFormat="false" ht="13.8" hidden="false" customHeight="false" outlineLevel="0" collapsed="false">
      <c r="A13" s="2" t="s">
        <v>12</v>
      </c>
      <c r="B13" s="4" t="n">
        <f aca="false">B11-A2</f>
        <v>-1.69999999999999</v>
      </c>
      <c r="C13" s="4" t="n">
        <f aca="false">C11-A2</f>
        <v>0</v>
      </c>
      <c r="G13" s="4" t="n">
        <f aca="false">G11-A2</f>
        <v>0</v>
      </c>
    </row>
    <row r="14" customFormat="false" ht="13.8" hidden="false" customHeight="false" outlineLevel="0" collapsed="false">
      <c r="A14" s="2" t="s">
        <v>13</v>
      </c>
      <c r="E14" s="6" t="n">
        <f aca="false">SQRT(SUM(E2:E10)/8)</f>
        <v>1.9277577648657</v>
      </c>
      <c r="I14" s="5" t="n">
        <f aca="false">SQRT(SUM(I2:I10)/8)</f>
        <v>0.681909084849294</v>
      </c>
    </row>
    <row r="15" customFormat="false" ht="13.8" hidden="false" customHeight="false" outlineLevel="0" collapsed="false">
      <c r="B15" s="6" t="n">
        <f aca="false">SQRT(D11^2+D12^2)</f>
        <v>1.83166590840142</v>
      </c>
      <c r="C15" s="6"/>
    </row>
    <row r="17" customFormat="false" ht="13.8" hidden="false" customHeight="false" outlineLevel="0" collapsed="false">
      <c r="A17" s="2" t="s">
        <v>14</v>
      </c>
    </row>
    <row r="19" customFormat="false" ht="13.8" hidden="false" customHeight="false" outlineLevel="0" collapsed="false">
      <c r="A19" s="0" t="s">
        <v>15</v>
      </c>
      <c r="B19" s="1" t="n">
        <v>0</v>
      </c>
      <c r="D19" s="1" t="n">
        <f aca="false">-1</f>
        <v>-1</v>
      </c>
      <c r="E19" s="1" t="n">
        <v>1</v>
      </c>
      <c r="F19" s="1" t="n">
        <v>-2</v>
      </c>
      <c r="G19" s="7" t="n">
        <v>2</v>
      </c>
      <c r="H19" s="0" t="s">
        <v>16</v>
      </c>
    </row>
    <row r="20" customFormat="false" ht="13.8" hidden="false" customHeight="false" outlineLevel="0" collapsed="false">
      <c r="A20" s="8" t="s">
        <v>10</v>
      </c>
      <c r="B20" s="9" t="n">
        <v>0</v>
      </c>
      <c r="C20" s="9"/>
      <c r="D20" s="9" t="n">
        <v>0</v>
      </c>
      <c r="E20" s="9" t="n">
        <v>0</v>
      </c>
      <c r="F20" s="9" t="n">
        <v>0</v>
      </c>
      <c r="G20" s="9" t="n">
        <v>0</v>
      </c>
      <c r="H20" s="0" t="s">
        <v>17</v>
      </c>
    </row>
    <row r="21" customFormat="false" ht="13.8" hidden="false" customHeight="false" outlineLevel="0" collapsed="false">
      <c r="A21" s="8" t="s">
        <v>6</v>
      </c>
      <c r="B21" s="9" t="n">
        <v>1</v>
      </c>
      <c r="C21" s="9"/>
      <c r="D21" s="9" t="n">
        <v>1</v>
      </c>
      <c r="E21" s="9" t="n">
        <v>1</v>
      </c>
      <c r="F21" s="9" t="n">
        <v>1</v>
      </c>
      <c r="G21" s="9" t="n">
        <v>1</v>
      </c>
    </row>
    <row r="22" customFormat="false" ht="13.8" hidden="false" customHeight="false" outlineLevel="0" collapsed="false">
      <c r="A22" s="0" t="s">
        <v>18</v>
      </c>
      <c r="B22" s="1" t="n">
        <f aca="false">NORMDIST(B19,B20,B21,1)</f>
        <v>0.5</v>
      </c>
      <c r="D22" s="1" t="n">
        <f aca="false">NORMDIST(D19,D20,D21,1)</f>
        <v>0.158655253931457</v>
      </c>
      <c r="E22" s="1" t="n">
        <f aca="false">NORMDIST(E19,E20,E21,1)</f>
        <v>0.841344746068543</v>
      </c>
      <c r="F22" s="1" t="n">
        <f aca="false">NORMDIST(F19,F20,F21,1)</f>
        <v>0.0227501319481793</v>
      </c>
      <c r="G22" s="1" t="n">
        <f aca="false">NORMDIST(G19,G20,G21,1)</f>
        <v>0.977249868051821</v>
      </c>
      <c r="H22" s="0" t="s">
        <v>19</v>
      </c>
    </row>
    <row r="23" customFormat="false" ht="13.8" hidden="false" customHeight="false" outlineLevel="0" collapsed="false">
      <c r="A23" s="0" t="s">
        <v>20</v>
      </c>
      <c r="B23" s="1" t="n">
        <f aca="false">NORMDIST(B19,B20,B21,0)</f>
        <v>0.398942280401433</v>
      </c>
      <c r="D23" s="1" t="n">
        <f aca="false">NORMDIST(D19,D20,D21,0)</f>
        <v>0.241970724519143</v>
      </c>
      <c r="E23" s="1" t="n">
        <f aca="false">NORMDIST(E19,E20,E21,0)</f>
        <v>0.241970724519143</v>
      </c>
      <c r="F23" s="1" t="n">
        <f aca="false">NORMDIST(F19,F20,F21,0)</f>
        <v>0.0539909665131881</v>
      </c>
      <c r="G23" s="1" t="n">
        <f aca="false">NORMDIST(G19,G20,G21,0)</f>
        <v>0.0539909665131881</v>
      </c>
      <c r="H23" s="0" t="s">
        <v>21</v>
      </c>
    </row>
    <row r="24" customFormat="false" ht="13.8" hidden="false" customHeight="false" outlineLevel="0" collapsed="false">
      <c r="A24" s="0" t="s">
        <v>22</v>
      </c>
    </row>
    <row r="25" customFormat="false" ht="13.8" hidden="false" customHeight="false" outlineLevel="0" collapsed="false">
      <c r="A25" s="0" t="s">
        <v>23</v>
      </c>
      <c r="E25" s="9" t="n">
        <f aca="false">E22-D22</f>
        <v>0.682689492137086</v>
      </c>
      <c r="G25" s="7" t="n">
        <f aca="false">G22-F22</f>
        <v>0.954499736103641</v>
      </c>
      <c r="H25" s="10" t="s">
        <v>24</v>
      </c>
      <c r="I25" s="10"/>
      <c r="J25" s="10"/>
      <c r="K25" s="10"/>
    </row>
    <row r="27" customFormat="false" ht="13.8" hidden="false" customHeight="false" outlineLevel="0" collapsed="false">
      <c r="F27" s="0" t="s">
        <v>25</v>
      </c>
    </row>
    <row r="28" customFormat="false" ht="13.8" hidden="false" customHeight="false" outlineLevel="0" collapsed="false">
      <c r="A28" s="0" t="s">
        <v>26</v>
      </c>
      <c r="B28" s="7" t="n">
        <v>0.95</v>
      </c>
      <c r="C28" s="7"/>
      <c r="D28" s="1" t="n">
        <v>0.99</v>
      </c>
      <c r="E28" s="0" t="s">
        <v>18</v>
      </c>
      <c r="F28" s="1" t="n">
        <v>0.975</v>
      </c>
      <c r="G28" s="0" t="n">
        <v>0.75</v>
      </c>
    </row>
    <row r="29" customFormat="false" ht="13.8" hidden="false" customHeight="false" outlineLevel="0" collapsed="false">
      <c r="A29" s="0" t="s">
        <v>10</v>
      </c>
      <c r="B29" s="1" t="n">
        <v>0</v>
      </c>
      <c r="D29" s="1" t="n">
        <v>0</v>
      </c>
      <c r="F29" s="1" t="n">
        <v>0</v>
      </c>
      <c r="G29" s="1" t="n">
        <v>0</v>
      </c>
    </row>
    <row r="30" customFormat="false" ht="13.8" hidden="false" customHeight="false" outlineLevel="0" collapsed="false">
      <c r="A30" s="0" t="s">
        <v>6</v>
      </c>
      <c r="B30" s="1" t="n">
        <v>1</v>
      </c>
      <c r="D30" s="1" t="n">
        <v>1</v>
      </c>
      <c r="F30" s="1" t="n">
        <v>1</v>
      </c>
      <c r="G30" s="1" t="n">
        <v>1</v>
      </c>
    </row>
    <row r="31" customFormat="false" ht="13.8" hidden="false" customHeight="false" outlineLevel="0" collapsed="false">
      <c r="A31" s="0" t="s">
        <v>27</v>
      </c>
      <c r="B31" s="7" t="n">
        <f aca="false">NORMINV(B28,B29,B30)</f>
        <v>1.64485362695147</v>
      </c>
      <c r="C31" s="7"/>
      <c r="D31" s="9" t="n">
        <f aca="false">NORMINV(D28,D29,D30)</f>
        <v>2.32634787404084</v>
      </c>
      <c r="F31" s="9" t="n">
        <f aca="false">NORMINV(F28,F29,F30)</f>
        <v>1.95996398454005</v>
      </c>
      <c r="G31" s="9" t="n">
        <f aca="false">NORMINV(G28,G29,G30)</f>
        <v>0.674489750196082</v>
      </c>
    </row>
    <row r="32" customFormat="false" ht="13.8" hidden="false" customHeight="false" outlineLevel="0" collapsed="false">
      <c r="B32" s="11" t="s">
        <v>28</v>
      </c>
      <c r="C32" s="11"/>
      <c r="D32" s="12"/>
    </row>
    <row r="35" customFormat="false" ht="13.8" hidden="false" customHeight="false" outlineLevel="0" collapsed="false">
      <c r="B35" s="1" t="n">
        <f aca="false">2^0.5/60</f>
        <v>0.0235702260395516</v>
      </c>
    </row>
    <row r="36" s="13" customFormat="true" ht="13.8" hidden="false" customHeight="false" outlineLevel="0" collapsed="false">
      <c r="B36" s="14"/>
      <c r="C36" s="14"/>
    </row>
    <row r="37" s="13" customFormat="true" ht="13.8" hidden="false" customHeight="false" outlineLevel="0" collapsed="false">
      <c r="A37" s="13" t="s">
        <v>29</v>
      </c>
      <c r="B37" s="14"/>
      <c r="C37" s="14"/>
      <c r="D37" s="13" t="n">
        <v>204</v>
      </c>
    </row>
    <row r="38" s="13" customFormat="true" ht="13.8" hidden="false" customHeight="false" outlineLevel="0" collapsed="false">
      <c r="A38" s="13" t="s">
        <v>30</v>
      </c>
      <c r="B38" s="14"/>
      <c r="C38" s="14"/>
      <c r="D38" s="13" t="n">
        <f aca="false">D37+B31</f>
        <v>205.644853626951</v>
      </c>
    </row>
    <row r="39" s="13" customFormat="true" ht="13.8" hidden="false" customHeight="false" outlineLevel="0" collapsed="false">
      <c r="B39" s="14" t="n">
        <v>0.5</v>
      </c>
      <c r="C39" s="14"/>
      <c r="D39" s="13" t="n">
        <v>0.68</v>
      </c>
      <c r="G39" s="13" t="n">
        <v>205</v>
      </c>
      <c r="H39" s="13" t="n">
        <v>204</v>
      </c>
      <c r="I39" s="13" t="n">
        <v>206</v>
      </c>
      <c r="K39" s="13" t="n">
        <v>206.64</v>
      </c>
    </row>
    <row r="40" customFormat="false" ht="13.8" hidden="false" customHeight="false" outlineLevel="0" collapsed="false">
      <c r="A40" s="0" t="n">
        <v>204</v>
      </c>
      <c r="B40" s="7" t="n">
        <f aca="false">NORMINV(B39,A40,A41)</f>
        <v>204</v>
      </c>
      <c r="C40" s="7"/>
      <c r="D40" s="7" t="n">
        <f aca="false">NORMINV(D39,A40,A41)</f>
        <v>204.467698799115</v>
      </c>
      <c r="H40" s="1" t="n">
        <f aca="false">NORMDIST(H39,A40,A41,1)</f>
        <v>0.5</v>
      </c>
      <c r="I40" s="15" t="n">
        <f aca="false">NORMDIST(I39,A40,A41,1)</f>
        <v>0.977249868051821</v>
      </c>
      <c r="J40" s="0" t="n">
        <f aca="false">I40-H40</f>
        <v>0.477249868051821</v>
      </c>
      <c r="K40" s="15" t="n">
        <f aca="false">NORMDIST(K39,A40,A41,1)</f>
        <v>0.995854698638964</v>
      </c>
    </row>
    <row r="41" customFormat="false" ht="13.8" hidden="false" customHeight="false" outlineLevel="0" collapsed="false">
      <c r="A41" s="0" t="n">
        <v>1</v>
      </c>
    </row>
    <row r="44" customFormat="false" ht="13.8" hidden="false" customHeight="false" outlineLevel="0" collapsed="false">
      <c r="A44" s="0" t="s">
        <v>31</v>
      </c>
      <c r="B44" s="1" t="n">
        <v>-0.841</v>
      </c>
    </row>
    <row r="45" customFormat="false" ht="13.8" hidden="false" customHeight="false" outlineLevel="0" collapsed="false">
      <c r="A45" s="0" t="s">
        <v>6</v>
      </c>
      <c r="B45" s="1" t="n">
        <v>1.063</v>
      </c>
    </row>
    <row r="46" customFormat="false" ht="13.8" hidden="false" customHeight="false" outlineLevel="0" collapsed="false">
      <c r="A46" s="0" t="s">
        <v>13</v>
      </c>
      <c r="B46" s="6" t="n">
        <f aca="false">SQRT(B44^2+B45^2)</f>
        <v>1.35545195414666</v>
      </c>
      <c r="C46" s="6"/>
    </row>
    <row r="48" customFormat="false" ht="13.8" hidden="false" customHeight="false" outlineLevel="0" collapsed="false">
      <c r="A48" s="0" t="s">
        <v>32</v>
      </c>
      <c r="D48" s="0" t="n">
        <v>1.36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25" zeroHeight="false" outlineLevelRow="0" outlineLevelCol="0"/>
  <cols>
    <col collapsed="false" customWidth="true" hidden="false" outlineLevel="0" max="1025" min="1" style="0" width="8.4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266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2015-12-01T12:51:20Z</dcterms:created>
  <dc:creator>Pio</dc:creator>
  <dc:description/>
  <dc:language>pl-PL</dc:language>
  <cp:lastModifiedBy/>
  <dcterms:modified xsi:type="dcterms:W3CDTF">2019-10-24T15:29:11Z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